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<sst xmlns="http://schemas.openxmlformats.org/spreadsheetml/2006/main" count="88" uniqueCount="87">
  <si>
    <t>FPE</t>
  </si>
  <si>
    <t>Car Park</t>
  </si>
  <si>
    <t>Civic Functions</t>
  </si>
  <si>
    <t>Mayoral Allowance</t>
  </si>
  <si>
    <t>Robes</t>
  </si>
  <si>
    <t>Mayoral Travel</t>
  </si>
  <si>
    <t>Annual Meeting</t>
  </si>
  <si>
    <t>Elections</t>
  </si>
  <si>
    <t>Member Development</t>
  </si>
  <si>
    <t>Accommodation</t>
  </si>
  <si>
    <t>Town Hall Development</t>
  </si>
  <si>
    <t>Telecoms &amp; IT</t>
  </si>
  <si>
    <t>Office general</t>
  </si>
  <si>
    <t>Printing &amp; stationery</t>
  </si>
  <si>
    <t>Postage</t>
  </si>
  <si>
    <t>Audit fees</t>
  </si>
  <si>
    <t>Advertising civic/employment</t>
  </si>
  <si>
    <t>Website &amp; newsletter</t>
  </si>
  <si>
    <t>Salaries</t>
  </si>
  <si>
    <t>NI &amp; Pensions</t>
  </si>
  <si>
    <t>Staff Training</t>
  </si>
  <si>
    <t>Repairs &amp; renewals</t>
  </si>
  <si>
    <t>Mayoral benches</t>
  </si>
  <si>
    <t>Insurance</t>
  </si>
  <si>
    <t>P&amp;R</t>
  </si>
  <si>
    <t>Community Planning</t>
  </si>
  <si>
    <t>Subscriptions</t>
  </si>
  <si>
    <t>Community Development</t>
  </si>
  <si>
    <t>Community Information facilities</t>
  </si>
  <si>
    <t>Community service grants</t>
  </si>
  <si>
    <t>Commissioned service</t>
  </si>
  <si>
    <t>Culture</t>
  </si>
  <si>
    <t>A significant festival</t>
  </si>
  <si>
    <t>Youth engagement with Sport</t>
  </si>
  <si>
    <t>Heritage Institutions</t>
  </si>
  <si>
    <t>Town Band &amp; other music</t>
  </si>
  <si>
    <t>Christmas Lights</t>
  </si>
  <si>
    <t>Christmas Festival</t>
  </si>
  <si>
    <t>Promoting Workington</t>
  </si>
  <si>
    <t>Town centre music</t>
  </si>
  <si>
    <t>Remembrance &amp; commemoration</t>
  </si>
  <si>
    <t>Twinning Development</t>
  </si>
  <si>
    <t>Environment</t>
  </si>
  <si>
    <t>Workington in Bloom - Displays</t>
  </si>
  <si>
    <t>W/ton in Bloom Development Grants</t>
  </si>
  <si>
    <t>Workington Nature Partnership</t>
  </si>
  <si>
    <t>Back Lane Environmental Improvement</t>
  </si>
  <si>
    <t>Allotments</t>
  </si>
  <si>
    <t>Allotments Development</t>
  </si>
  <si>
    <t>TOTAL EXPENDITURE</t>
  </si>
  <si>
    <t>Precept</t>
  </si>
  <si>
    <t>CTB Grant</t>
  </si>
  <si>
    <t>Total</t>
  </si>
  <si>
    <t>Total spent to date</t>
  </si>
  <si>
    <t>INCOME</t>
  </si>
  <si>
    <t>Balance in Current Account HSBC</t>
  </si>
  <si>
    <t>Balance in Investment Account HSBC (Back Lanes)</t>
  </si>
  <si>
    <t>*</t>
  </si>
  <si>
    <t>Budget figure 2015 / 2016</t>
  </si>
  <si>
    <t>Balance remaining 2015/2016</t>
  </si>
  <si>
    <t>Total remaining 2015/2016</t>
  </si>
  <si>
    <t xml:space="preserve">Fleet </t>
  </si>
  <si>
    <t>Election Fund</t>
  </si>
  <si>
    <t>A schools' festival</t>
  </si>
  <si>
    <t>Play Area Development</t>
  </si>
  <si>
    <t>Nature Areas</t>
  </si>
  <si>
    <t>Allotments running</t>
  </si>
  <si>
    <t>From reserves</t>
  </si>
  <si>
    <t>**</t>
  </si>
  <si>
    <t>***</t>
  </si>
  <si>
    <t>Iggesund Paint the Town Red grant</t>
  </si>
  <si>
    <t>Allerdale BC Fun Days grant</t>
  </si>
  <si>
    <t>Cumberland BS In Bloom grant</t>
  </si>
  <si>
    <t>are in/out figures.</t>
  </si>
  <si>
    <t>which are in/out figures.</t>
  </si>
  <si>
    <t>Balance in Local Authorities' Property Fund with CCLA</t>
  </si>
  <si>
    <t>Scoop In Bloom grant</t>
  </si>
  <si>
    <t>Impact Housing 50% contrib Walker Rd play area</t>
  </si>
  <si>
    <t>*** The balance in the Investment Account HSBC (Back Lanes) is made up of £103,201.87 Back Lane monies and £300,000.00</t>
  </si>
  <si>
    <t xml:space="preserve">* The total spent to date figure of £202,392.40 does not include VAT, monies relating to the Mayoral Charity or bank transfers which </t>
  </si>
  <si>
    <t>Refund from Burnetts, N Gas doc fee (allot development)</t>
  </si>
  <si>
    <t>Amcor Paint the Town Red grant</t>
  </si>
  <si>
    <t>Monies spent to 31/10/15</t>
  </si>
  <si>
    <t>account transfer and £580.13 dividend from CCLA.</t>
  </si>
  <si>
    <t xml:space="preserve">** The total received figure of £396,313.55 does not include the VAT repayment, monies relating to the Mayoral Charity or bank 5transfers,  </t>
  </si>
  <si>
    <t xml:space="preserve">Carried over Committed </t>
  </si>
  <si>
    <t>Balance in Accounts as at 31 October 2015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</si>
</sst>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10"/>
      <color rgb="FF00B050"/>
      <name val="Arial"/>
      <family val="2"/>
    </font>
    <font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2" fontId="46" fillId="0" borderId="0" xfId="0" applyNumberFormat="1" applyFont="1" applyAlignment="1">
      <alignment wrapText="1"/>
    </xf>
    <xf numFmtId="2" fontId="4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2" fontId="49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2" fontId="52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book%202015-16-Working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2015-16"/>
      <sheetName val="VAT RTN"/>
      <sheetName val="Payments 2015-16"/>
      <sheetName val="SCHEDULE of Payments"/>
      <sheetName val="BUDGET MONITOR"/>
      <sheetName val="PETTY CASH"/>
      <sheetName val="Compatibility Report"/>
    </sheetNames>
    <sheetDataSet>
      <sheetData sheetId="0">
        <row r="59">
          <cell r="F59">
            <v>880.89</v>
          </cell>
        </row>
      </sheetData>
      <sheetData sheetId="2">
        <row r="53">
          <cell r="AR53">
            <v>1000</v>
          </cell>
        </row>
        <row r="61">
          <cell r="AR61">
            <v>200</v>
          </cell>
        </row>
        <row r="117">
          <cell r="O117">
            <v>1799.05</v>
          </cell>
          <cell r="S117">
            <v>11325</v>
          </cell>
          <cell r="AU117">
            <v>615</v>
          </cell>
          <cell r="AW117">
            <v>500</v>
          </cell>
          <cell r="AX117">
            <v>5000</v>
          </cell>
        </row>
        <row r="205">
          <cell r="T205">
            <v>900</v>
          </cell>
          <cell r="AK205">
            <v>10000</v>
          </cell>
          <cell r="BA205">
            <v>19597</v>
          </cell>
          <cell r="BB205">
            <v>20000</v>
          </cell>
        </row>
        <row r="241">
          <cell r="AN241">
            <v>4320.5</v>
          </cell>
          <cell r="AP241">
            <v>6580</v>
          </cell>
          <cell r="AY241">
            <v>12571.92</v>
          </cell>
          <cell r="BE241">
            <v>6395.55</v>
          </cell>
        </row>
        <row r="271">
          <cell r="I271">
            <v>2280.71</v>
          </cell>
          <cell r="K271">
            <v>2225.75</v>
          </cell>
          <cell r="L271">
            <v>1200</v>
          </cell>
          <cell r="N271">
            <v>429.17</v>
          </cell>
          <cell r="V271">
            <v>1213.2</v>
          </cell>
          <cell r="W271">
            <v>373.41</v>
          </cell>
          <cell r="X271">
            <v>803.52</v>
          </cell>
          <cell r="AB271">
            <v>50695.96</v>
          </cell>
          <cell r="AC271">
            <v>9088.73</v>
          </cell>
          <cell r="AD271">
            <v>1060.3600000000001</v>
          </cell>
          <cell r="AE271">
            <v>672.2399999999999</v>
          </cell>
          <cell r="AH271">
            <v>1388</v>
          </cell>
          <cell r="AL271">
            <v>1210</v>
          </cell>
          <cell r="AM271">
            <v>5400</v>
          </cell>
          <cell r="AQ271">
            <v>9050</v>
          </cell>
          <cell r="AT271">
            <v>2976</v>
          </cell>
          <cell r="AV271">
            <v>2049.25</v>
          </cell>
          <cell r="BC271">
            <v>329.16</v>
          </cell>
          <cell r="BF271">
            <v>4617.12</v>
          </cell>
        </row>
      </sheetData>
      <sheetData sheetId="4">
        <row r="24">
          <cell r="I24">
            <v>225.8</v>
          </cell>
          <cell r="J24">
            <v>1000</v>
          </cell>
        </row>
        <row r="54">
          <cell r="I54">
            <v>2700</v>
          </cell>
          <cell r="J54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Layout" workbookViewId="0" topLeftCell="A1">
      <selection activeCell="H61" sqref="H61"/>
    </sheetView>
  </sheetViews>
  <sheetFormatPr defaultColWidth="8.88671875" defaultRowHeight="15"/>
  <cols>
    <col min="4" max="4" width="7.88671875" style="0" customWidth="1"/>
    <col min="5" max="5" width="7.99609375" style="0" customWidth="1"/>
    <col min="6" max="6" width="8.88671875" style="8" customWidth="1"/>
    <col min="7" max="7" width="8.21484375" style="9" customWidth="1"/>
    <col min="8" max="8" width="7.5546875" style="1" customWidth="1"/>
    <col min="9" max="9" width="8.10546875" style="1" customWidth="1"/>
    <col min="10" max="10" width="8.88671875" style="8" customWidth="1"/>
  </cols>
  <sheetData>
    <row r="1" spans="4:10" s="1" customFormat="1" ht="38.25">
      <c r="D1" s="2" t="s">
        <v>58</v>
      </c>
      <c r="E1" s="1" t="s">
        <v>52</v>
      </c>
      <c r="F1" s="7" t="s">
        <v>82</v>
      </c>
      <c r="G1" s="7" t="s">
        <v>53</v>
      </c>
      <c r="H1" s="2" t="s">
        <v>59</v>
      </c>
      <c r="I1" s="2" t="s">
        <v>60</v>
      </c>
      <c r="J1" s="7" t="s">
        <v>85</v>
      </c>
    </row>
    <row r="2" spans="1:8" ht="15">
      <c r="A2" s="3" t="s">
        <v>0</v>
      </c>
      <c r="B2" s="4" t="s">
        <v>61</v>
      </c>
      <c r="C2" s="5"/>
      <c r="D2" s="6">
        <v>3000</v>
      </c>
      <c r="E2" s="6"/>
      <c r="F2" s="8">
        <f>SUM('[1]Payments 2015-16'!$I$271)</f>
        <v>2280.71</v>
      </c>
      <c r="H2" s="8">
        <f>SUM(D2-F2)</f>
        <v>719.29</v>
      </c>
    </row>
    <row r="3" spans="1:8" ht="15">
      <c r="A3" s="3"/>
      <c r="B3" s="4" t="s">
        <v>1</v>
      </c>
      <c r="C3" s="5"/>
      <c r="D3" s="6">
        <v>1000</v>
      </c>
      <c r="E3" s="6"/>
      <c r="H3" s="8">
        <f aca="true" t="shared" si="0" ref="H3:H55">SUM(D3-F3)</f>
        <v>1000</v>
      </c>
    </row>
    <row r="4" spans="1:8" ht="15">
      <c r="A4" s="3"/>
      <c r="B4" s="4" t="s">
        <v>2</v>
      </c>
      <c r="C4" s="5"/>
      <c r="D4" s="6">
        <v>4000</v>
      </c>
      <c r="E4" s="6"/>
      <c r="F4" s="8">
        <f>SUM('[1]Payments 2015-16'!$K$271)</f>
        <v>2225.75</v>
      </c>
      <c r="H4" s="8">
        <f t="shared" si="0"/>
        <v>1774.25</v>
      </c>
    </row>
    <row r="5" spans="1:8" ht="15">
      <c r="A5" s="3"/>
      <c r="B5" s="4" t="s">
        <v>3</v>
      </c>
      <c r="C5" s="5"/>
      <c r="D5" s="6">
        <v>3000</v>
      </c>
      <c r="E5" s="6"/>
      <c r="F5" s="8">
        <f>SUM('[1]Payments 2015-16'!$L$271)</f>
        <v>1200</v>
      </c>
      <c r="H5" s="8">
        <f t="shared" si="0"/>
        <v>1800</v>
      </c>
    </row>
    <row r="6" spans="1:10" ht="15">
      <c r="A6" s="3"/>
      <c r="B6" s="4" t="s">
        <v>4</v>
      </c>
      <c r="C6" s="5"/>
      <c r="D6" s="6">
        <v>660</v>
      </c>
      <c r="E6" s="6"/>
      <c r="H6" s="8">
        <f t="shared" si="0"/>
        <v>660</v>
      </c>
      <c r="J6" s="8">
        <v>1666.9</v>
      </c>
    </row>
    <row r="7" spans="1:8" ht="15">
      <c r="A7" s="3"/>
      <c r="B7" s="4" t="s">
        <v>5</v>
      </c>
      <c r="C7" s="5"/>
      <c r="D7" s="6">
        <v>1800</v>
      </c>
      <c r="E7" s="6"/>
      <c r="F7" s="8">
        <f>SUM('[1]Payments 2015-16'!$N$271)</f>
        <v>429.17</v>
      </c>
      <c r="H7" s="8">
        <f t="shared" si="0"/>
        <v>1370.83</v>
      </c>
    </row>
    <row r="8" spans="1:8" ht="15">
      <c r="A8" s="3"/>
      <c r="B8" s="4" t="s">
        <v>6</v>
      </c>
      <c r="C8" s="5"/>
      <c r="D8" s="6">
        <v>2500</v>
      </c>
      <c r="E8" s="6"/>
      <c r="F8" s="8">
        <f>'[1]Payments 2015-16'!$O$117</f>
        <v>1799.05</v>
      </c>
      <c r="H8" s="8">
        <f t="shared" si="0"/>
        <v>700.95</v>
      </c>
    </row>
    <row r="9" spans="1:8" ht="15">
      <c r="A9" s="3"/>
      <c r="B9" s="4" t="s">
        <v>7</v>
      </c>
      <c r="C9" s="5"/>
      <c r="D9" s="6">
        <v>6300</v>
      </c>
      <c r="E9" s="6"/>
      <c r="H9" s="8">
        <f t="shared" si="0"/>
        <v>6300</v>
      </c>
    </row>
    <row r="10" spans="1:10" ht="15">
      <c r="A10" s="3"/>
      <c r="B10" s="4" t="s">
        <v>62</v>
      </c>
      <c r="C10" s="5"/>
      <c r="D10" s="6">
        <v>4800</v>
      </c>
      <c r="E10" s="6"/>
      <c r="H10" s="8">
        <f t="shared" si="0"/>
        <v>4800</v>
      </c>
      <c r="J10" s="8">
        <v>13000</v>
      </c>
    </row>
    <row r="11" spans="1:8" ht="15">
      <c r="A11" s="3"/>
      <c r="B11" s="4" t="s">
        <v>8</v>
      </c>
      <c r="C11" s="5"/>
      <c r="D11" s="6">
        <v>2000</v>
      </c>
      <c r="E11" s="6"/>
      <c r="H11" s="8">
        <f t="shared" si="0"/>
        <v>2000</v>
      </c>
    </row>
    <row r="12" spans="1:8" ht="15">
      <c r="A12" s="3"/>
      <c r="B12" s="4" t="s">
        <v>9</v>
      </c>
      <c r="C12" s="5"/>
      <c r="D12" s="6">
        <v>14000</v>
      </c>
      <c r="E12" s="6"/>
      <c r="F12" s="8">
        <f>'[1]Payments 2015-16'!$S$117</f>
        <v>11325</v>
      </c>
      <c r="H12" s="8">
        <f t="shared" si="0"/>
        <v>2675</v>
      </c>
    </row>
    <row r="13" spans="1:8" ht="15">
      <c r="A13" s="3"/>
      <c r="B13" s="4" t="s">
        <v>10</v>
      </c>
      <c r="C13" s="5"/>
      <c r="D13" s="6">
        <v>10000</v>
      </c>
      <c r="E13" s="6"/>
      <c r="F13" s="8">
        <f>'[1]Payments 2015-16'!$T$205</f>
        <v>900</v>
      </c>
      <c r="H13" s="8">
        <f t="shared" si="0"/>
        <v>9100</v>
      </c>
    </row>
    <row r="14" spans="1:10" ht="15">
      <c r="A14" s="3"/>
      <c r="B14" s="4" t="s">
        <v>11</v>
      </c>
      <c r="C14" s="5"/>
      <c r="D14" s="6">
        <v>5000</v>
      </c>
      <c r="E14" s="6"/>
      <c r="H14" s="8">
        <f t="shared" si="0"/>
        <v>5000</v>
      </c>
      <c r="J14" s="8">
        <v>8600</v>
      </c>
    </row>
    <row r="15" spans="1:8" ht="15">
      <c r="A15" s="3"/>
      <c r="B15" s="4" t="s">
        <v>12</v>
      </c>
      <c r="C15" s="5"/>
      <c r="D15" s="6">
        <v>3000</v>
      </c>
      <c r="E15" s="6"/>
      <c r="F15" s="8">
        <f>SUM('[1]Payments 2015-16'!$V$271)</f>
        <v>1213.2</v>
      </c>
      <c r="H15" s="8">
        <f t="shared" si="0"/>
        <v>1786.8</v>
      </c>
    </row>
    <row r="16" spans="1:8" ht="15">
      <c r="A16" s="3"/>
      <c r="B16" s="4" t="s">
        <v>13</v>
      </c>
      <c r="C16" s="5"/>
      <c r="D16" s="6">
        <v>1500</v>
      </c>
      <c r="E16" s="6"/>
      <c r="F16" s="8">
        <f>SUM('[1]Payments 2015-16'!$W$271)</f>
        <v>373.41</v>
      </c>
      <c r="H16" s="8">
        <f t="shared" si="0"/>
        <v>1126.59</v>
      </c>
    </row>
    <row r="17" spans="1:8" ht="15">
      <c r="A17" s="3"/>
      <c r="B17" s="4" t="s">
        <v>14</v>
      </c>
      <c r="C17" s="5"/>
      <c r="D17" s="6">
        <v>1000</v>
      </c>
      <c r="E17" s="6"/>
      <c r="F17" s="8">
        <f>SUM('[1]Payments 2015-16'!$X$271)</f>
        <v>803.52</v>
      </c>
      <c r="H17" s="8">
        <f t="shared" si="0"/>
        <v>196.48000000000002</v>
      </c>
    </row>
    <row r="18" spans="1:8" ht="15">
      <c r="A18" s="3"/>
      <c r="B18" s="4" t="s">
        <v>15</v>
      </c>
      <c r="C18" s="5"/>
      <c r="D18" s="6">
        <v>2000</v>
      </c>
      <c r="E18" s="6"/>
      <c r="F18" s="8">
        <f>SUM('[1]BUDGET MONITOR'!$I$24:$J$24)</f>
        <v>1225.8</v>
      </c>
      <c r="H18" s="8">
        <f t="shared" si="0"/>
        <v>774.2</v>
      </c>
    </row>
    <row r="19" spans="1:8" ht="15">
      <c r="A19" s="3"/>
      <c r="B19" s="4" t="s">
        <v>16</v>
      </c>
      <c r="C19" s="5"/>
      <c r="D19" s="6">
        <v>3000</v>
      </c>
      <c r="E19" s="6"/>
      <c r="H19" s="8">
        <f t="shared" si="0"/>
        <v>3000</v>
      </c>
    </row>
    <row r="20" spans="1:8" ht="15">
      <c r="A20" s="3"/>
      <c r="B20" s="4" t="s">
        <v>17</v>
      </c>
      <c r="C20" s="5"/>
      <c r="D20" s="6">
        <v>5000</v>
      </c>
      <c r="E20" s="6"/>
      <c r="H20" s="8">
        <f t="shared" si="0"/>
        <v>5000</v>
      </c>
    </row>
    <row r="21" spans="1:8" ht="15">
      <c r="A21" s="3"/>
      <c r="B21" s="4" t="s">
        <v>18</v>
      </c>
      <c r="C21" s="5"/>
      <c r="D21" s="6">
        <v>120000</v>
      </c>
      <c r="E21" s="6"/>
      <c r="F21" s="8">
        <f>SUM('[1]Payments 2015-16'!$AB$271)</f>
        <v>50695.96</v>
      </c>
      <c r="H21" s="8">
        <f t="shared" si="0"/>
        <v>69304.04000000001</v>
      </c>
    </row>
    <row r="22" spans="1:8" ht="15">
      <c r="A22" s="3"/>
      <c r="B22" s="4" t="s">
        <v>19</v>
      </c>
      <c r="C22" s="5"/>
      <c r="D22" s="6">
        <v>18000</v>
      </c>
      <c r="E22" s="6"/>
      <c r="F22" s="8">
        <f>SUM('[1]Payments 2015-16'!$AC$271)</f>
        <v>9088.73</v>
      </c>
      <c r="H22" s="8">
        <f t="shared" si="0"/>
        <v>8911.27</v>
      </c>
    </row>
    <row r="23" spans="1:8" ht="15">
      <c r="A23" s="3"/>
      <c r="B23" s="4" t="s">
        <v>20</v>
      </c>
      <c r="C23" s="5"/>
      <c r="D23" s="6">
        <v>2500</v>
      </c>
      <c r="E23" s="6"/>
      <c r="F23" s="8">
        <f>SUM('[1]Payments 2015-16'!$AD$271)</f>
        <v>1060.3600000000001</v>
      </c>
      <c r="H23" s="8">
        <f t="shared" si="0"/>
        <v>1439.6399999999999</v>
      </c>
    </row>
    <row r="24" spans="1:8" ht="15">
      <c r="A24" s="3"/>
      <c r="B24" s="4" t="s">
        <v>21</v>
      </c>
      <c r="C24" s="5"/>
      <c r="D24" s="6">
        <v>10000</v>
      </c>
      <c r="E24" s="6"/>
      <c r="F24" s="8">
        <f>SUM('[1]Payments 2015-16'!$AE$271)</f>
        <v>672.2399999999999</v>
      </c>
      <c r="H24" s="8">
        <f t="shared" si="0"/>
        <v>9327.76</v>
      </c>
    </row>
    <row r="25" spans="1:10" ht="15">
      <c r="A25" s="3"/>
      <c r="B25" s="4" t="s">
        <v>22</v>
      </c>
      <c r="C25" s="5"/>
      <c r="D25" s="6">
        <v>600</v>
      </c>
      <c r="E25" s="6"/>
      <c r="H25" s="8">
        <f t="shared" si="0"/>
        <v>600</v>
      </c>
      <c r="J25" s="8">
        <v>1800</v>
      </c>
    </row>
    <row r="26" spans="1:8" ht="15">
      <c r="A26" s="3"/>
      <c r="B26" s="4" t="s">
        <v>23</v>
      </c>
      <c r="C26" s="5"/>
      <c r="D26" s="6">
        <v>4050</v>
      </c>
      <c r="E26" s="6"/>
      <c r="H26" s="8">
        <f t="shared" si="0"/>
        <v>4050</v>
      </c>
    </row>
    <row r="27" spans="1:8" ht="15">
      <c r="A27" s="3"/>
      <c r="B27" s="4" t="s">
        <v>26</v>
      </c>
      <c r="C27" s="5"/>
      <c r="D27" s="6">
        <v>1300</v>
      </c>
      <c r="E27" s="6"/>
      <c r="F27" s="8">
        <f>SUM('[1]Payments 2015-16'!$AH$271)</f>
        <v>1388</v>
      </c>
      <c r="H27" s="8">
        <f t="shared" si="0"/>
        <v>-88</v>
      </c>
    </row>
    <row r="28" spans="1:9" ht="15">
      <c r="A28" s="3"/>
      <c r="B28" s="4"/>
      <c r="C28" s="5"/>
      <c r="D28" s="6"/>
      <c r="E28" s="6">
        <f>SUM(D2:D27)</f>
        <v>230010</v>
      </c>
      <c r="G28" s="10">
        <f>SUM(F2:F27)</f>
        <v>86680.90000000001</v>
      </c>
      <c r="I28" s="11">
        <f>SUM(H2:H27)</f>
        <v>143329.1</v>
      </c>
    </row>
    <row r="29" spans="1:9" ht="15">
      <c r="A29" s="3" t="s">
        <v>24</v>
      </c>
      <c r="B29" s="4" t="s">
        <v>25</v>
      </c>
      <c r="C29" s="5"/>
      <c r="D29" s="6">
        <v>10000</v>
      </c>
      <c r="E29" s="6"/>
      <c r="H29" s="8">
        <f t="shared" si="0"/>
        <v>10000</v>
      </c>
      <c r="I29" s="12"/>
    </row>
    <row r="30" spans="1:9" ht="15">
      <c r="A30" s="3"/>
      <c r="B30" s="4" t="s">
        <v>27</v>
      </c>
      <c r="C30" s="5"/>
      <c r="D30" s="6">
        <v>10000</v>
      </c>
      <c r="E30" s="6"/>
      <c r="H30" s="8">
        <f t="shared" si="0"/>
        <v>10000</v>
      </c>
      <c r="I30" s="12"/>
    </row>
    <row r="31" spans="1:9" ht="15">
      <c r="A31" s="3"/>
      <c r="B31" s="4" t="s">
        <v>28</v>
      </c>
      <c r="C31" s="5"/>
      <c r="D31" s="6">
        <v>10000</v>
      </c>
      <c r="E31" s="6"/>
      <c r="F31" s="8">
        <f>'[1]Payments 2015-16'!$AK$205</f>
        <v>10000</v>
      </c>
      <c r="H31" s="8">
        <f t="shared" si="0"/>
        <v>0</v>
      </c>
      <c r="I31" s="12"/>
    </row>
    <row r="32" spans="1:9" ht="15">
      <c r="A32" s="3"/>
      <c r="B32" s="4" t="s">
        <v>30</v>
      </c>
      <c r="C32" s="5"/>
      <c r="D32" s="6">
        <v>7500</v>
      </c>
      <c r="E32" s="6"/>
      <c r="F32" s="8">
        <f>SUM('[1]Payments 2015-16'!$AM$271)</f>
        <v>5400</v>
      </c>
      <c r="H32" s="8">
        <f t="shared" si="0"/>
        <v>2100</v>
      </c>
      <c r="I32" s="12"/>
    </row>
    <row r="33" spans="1:9" ht="15">
      <c r="A33" s="3"/>
      <c r="B33" s="4"/>
      <c r="C33" s="5"/>
      <c r="D33" s="6"/>
      <c r="E33" s="6">
        <f>SUM(D29:D32)</f>
        <v>37500</v>
      </c>
      <c r="G33" s="10">
        <f>SUM(F29:F32)</f>
        <v>15400</v>
      </c>
      <c r="I33" s="11">
        <f>SUM(H29:H32)</f>
        <v>22100</v>
      </c>
    </row>
    <row r="34" spans="1:9" ht="15">
      <c r="A34" s="3" t="s">
        <v>31</v>
      </c>
      <c r="B34" s="4" t="s">
        <v>32</v>
      </c>
      <c r="C34" s="5"/>
      <c r="D34" s="6">
        <v>15000</v>
      </c>
      <c r="E34" s="6"/>
      <c r="F34" s="8">
        <f>'[1]Payments 2015-16'!$AN$241</f>
        <v>4320.5</v>
      </c>
      <c r="H34" s="8">
        <f t="shared" si="0"/>
        <v>10679.5</v>
      </c>
      <c r="I34" s="12"/>
    </row>
    <row r="35" spans="1:9" ht="15">
      <c r="A35" s="3"/>
      <c r="B35" s="4" t="s">
        <v>63</v>
      </c>
      <c r="C35" s="5"/>
      <c r="D35" s="6">
        <v>2000</v>
      </c>
      <c r="E35" s="6"/>
      <c r="H35" s="8">
        <f t="shared" si="0"/>
        <v>2000</v>
      </c>
      <c r="I35" s="12"/>
    </row>
    <row r="36" spans="1:9" ht="15">
      <c r="A36" s="3"/>
      <c r="B36" s="4" t="s">
        <v>33</v>
      </c>
      <c r="C36" s="5"/>
      <c r="D36" s="6">
        <v>10000</v>
      </c>
      <c r="E36" s="6"/>
      <c r="F36" s="8">
        <f>'[1]Payments 2015-16'!$AP$241</f>
        <v>6580</v>
      </c>
      <c r="H36" s="8">
        <f t="shared" si="0"/>
        <v>3420</v>
      </c>
      <c r="I36" s="12"/>
    </row>
    <row r="37" spans="1:9" ht="15">
      <c r="A37" s="3"/>
      <c r="B37" s="4" t="s">
        <v>34</v>
      </c>
      <c r="C37" s="5"/>
      <c r="D37" s="6">
        <v>12000</v>
      </c>
      <c r="E37" s="6"/>
      <c r="F37" s="8">
        <f>SUM('[1]Payments 2015-16'!$AQ$271)</f>
        <v>9050</v>
      </c>
      <c r="H37" s="8">
        <f t="shared" si="0"/>
        <v>2950</v>
      </c>
      <c r="I37" s="12"/>
    </row>
    <row r="38" spans="1:9" ht="15">
      <c r="A38" s="3"/>
      <c r="B38" s="4" t="s">
        <v>35</v>
      </c>
      <c r="C38" s="5"/>
      <c r="D38" s="6">
        <v>1200</v>
      </c>
      <c r="E38" s="6"/>
      <c r="F38" s="8">
        <f>SUM('[1]Payments 2015-16'!$AR$24,'[1]Payments 2015-16'!$AR$53,'[1]Payments 2015-16'!$AR$61)</f>
        <v>1200</v>
      </c>
      <c r="H38" s="8">
        <f t="shared" si="0"/>
        <v>0</v>
      </c>
      <c r="I38" s="12"/>
    </row>
    <row r="39" spans="1:9" ht="15">
      <c r="A39" s="3"/>
      <c r="B39" s="4" t="s">
        <v>36</v>
      </c>
      <c r="C39" s="5"/>
      <c r="D39" s="6">
        <v>41000</v>
      </c>
      <c r="E39" s="6"/>
      <c r="H39" s="8">
        <f t="shared" si="0"/>
        <v>41000</v>
      </c>
      <c r="I39" s="12"/>
    </row>
    <row r="40" spans="1:9" ht="15">
      <c r="A40" s="3"/>
      <c r="B40" s="4" t="s">
        <v>37</v>
      </c>
      <c r="C40" s="5"/>
      <c r="D40" s="6">
        <v>10000</v>
      </c>
      <c r="E40" s="6"/>
      <c r="F40" s="8">
        <f>SUM('[1]Payments 2015-16'!$AT$271)</f>
        <v>2976</v>
      </c>
      <c r="H40" s="8">
        <f t="shared" si="0"/>
        <v>7024</v>
      </c>
      <c r="I40" s="12"/>
    </row>
    <row r="41" spans="1:9" ht="15">
      <c r="A41" s="3"/>
      <c r="B41" s="4" t="s">
        <v>38</v>
      </c>
      <c r="C41" s="5"/>
      <c r="D41" s="6">
        <v>10000</v>
      </c>
      <c r="E41" s="6"/>
      <c r="F41" s="8">
        <f>'[1]Payments 2015-16'!$AU$117</f>
        <v>615</v>
      </c>
      <c r="H41" s="8">
        <f t="shared" si="0"/>
        <v>9385</v>
      </c>
      <c r="I41" s="12"/>
    </row>
    <row r="42" spans="1:9" ht="15">
      <c r="A42" s="3"/>
      <c r="B42" s="4" t="s">
        <v>39</v>
      </c>
      <c r="C42" s="5"/>
      <c r="D42" s="6">
        <v>4500</v>
      </c>
      <c r="E42" s="6"/>
      <c r="F42" s="8">
        <f>SUM('[1]Payments 2015-16'!$AV$271)</f>
        <v>2049.25</v>
      </c>
      <c r="H42" s="8">
        <f t="shared" si="0"/>
        <v>2450.75</v>
      </c>
      <c r="I42" s="12"/>
    </row>
    <row r="43" spans="1:9" ht="15">
      <c r="A43" s="3"/>
      <c r="B43" s="4" t="s">
        <v>40</v>
      </c>
      <c r="C43" s="5"/>
      <c r="D43" s="6">
        <v>1000</v>
      </c>
      <c r="E43" s="6"/>
      <c r="F43" s="8">
        <f>'[1]Payments 2015-16'!$AW$117</f>
        <v>500</v>
      </c>
      <c r="H43" s="8">
        <f t="shared" si="0"/>
        <v>500</v>
      </c>
      <c r="I43" s="12"/>
    </row>
    <row r="44" spans="1:9" ht="15">
      <c r="A44" s="3"/>
      <c r="B44" s="4" t="s">
        <v>41</v>
      </c>
      <c r="C44" s="5"/>
      <c r="D44" s="6">
        <v>5000</v>
      </c>
      <c r="E44" s="6"/>
      <c r="F44" s="8">
        <f>'[1]Payments 2015-16'!$AX$117</f>
        <v>5000</v>
      </c>
      <c r="H44" s="8">
        <f t="shared" si="0"/>
        <v>0</v>
      </c>
      <c r="I44" s="12"/>
    </row>
    <row r="45" spans="1:9" ht="15">
      <c r="A45" s="3"/>
      <c r="B45" s="4" t="s">
        <v>29</v>
      </c>
      <c r="C45" s="5"/>
      <c r="D45" s="6">
        <v>3000</v>
      </c>
      <c r="E45" s="6"/>
      <c r="F45" s="8">
        <f>SUM('[1]Payments 2015-16'!$AL$271)</f>
        <v>1210</v>
      </c>
      <c r="H45" s="8">
        <f t="shared" si="0"/>
        <v>1790</v>
      </c>
      <c r="I45" s="12"/>
    </row>
    <row r="46" spans="1:9" ht="15">
      <c r="A46" s="3"/>
      <c r="B46" s="4"/>
      <c r="C46" s="5"/>
      <c r="D46" s="6"/>
      <c r="E46" s="6">
        <f>SUM(D34:D45)</f>
        <v>114700</v>
      </c>
      <c r="G46" s="10">
        <f>SUM(F34:F45)</f>
        <v>33500.75</v>
      </c>
      <c r="I46" s="11">
        <f>SUM(H34:H45)</f>
        <v>81199.25</v>
      </c>
    </row>
    <row r="47" spans="1:9" ht="15">
      <c r="A47" s="3" t="s">
        <v>42</v>
      </c>
      <c r="B47" s="4" t="s">
        <v>43</v>
      </c>
      <c r="C47" s="5"/>
      <c r="D47" s="6">
        <v>11000</v>
      </c>
      <c r="E47" s="6"/>
      <c r="F47" s="8">
        <f>'[1]Payments 2015-16'!$AY$241</f>
        <v>12571.92</v>
      </c>
      <c r="H47" s="8">
        <f t="shared" si="0"/>
        <v>-1571.92</v>
      </c>
      <c r="I47" s="12"/>
    </row>
    <row r="48" spans="1:9" ht="15">
      <c r="A48" s="3"/>
      <c r="B48" s="4" t="s">
        <v>44</v>
      </c>
      <c r="C48" s="5"/>
      <c r="D48" s="6">
        <v>3000</v>
      </c>
      <c r="E48" s="6"/>
      <c r="F48" s="8">
        <f>SUM('[1]BUDGET MONITOR'!$I$54:$J$54)</f>
        <v>3300</v>
      </c>
      <c r="H48" s="8">
        <f t="shared" si="0"/>
        <v>-300</v>
      </c>
      <c r="I48" s="12"/>
    </row>
    <row r="49" spans="1:9" ht="15">
      <c r="A49" s="3"/>
      <c r="B49" s="4" t="s">
        <v>64</v>
      </c>
      <c r="C49" s="5"/>
      <c r="D49" s="6">
        <v>50000</v>
      </c>
      <c r="E49" s="6"/>
      <c r="F49" s="8">
        <f>'[1]Payments 2015-16'!$BA$205</f>
        <v>19597</v>
      </c>
      <c r="H49" s="8">
        <f t="shared" si="0"/>
        <v>30403</v>
      </c>
      <c r="I49" s="12"/>
    </row>
    <row r="50" spans="1:9" ht="15">
      <c r="A50" s="3"/>
      <c r="B50" s="4" t="s">
        <v>45</v>
      </c>
      <c r="C50" s="5"/>
      <c r="D50" s="6">
        <v>20000</v>
      </c>
      <c r="E50" s="6"/>
      <c r="F50" s="8">
        <f>'[1]Payments 2015-16'!$BB$205</f>
        <v>20000</v>
      </c>
      <c r="H50" s="8">
        <f t="shared" si="0"/>
        <v>0</v>
      </c>
      <c r="I50" s="12"/>
    </row>
    <row r="51" spans="1:10" ht="15">
      <c r="A51" s="3"/>
      <c r="B51" s="4" t="s">
        <v>65</v>
      </c>
      <c r="C51" s="5"/>
      <c r="D51" s="6">
        <v>1000</v>
      </c>
      <c r="E51" s="6"/>
      <c r="F51" s="8">
        <f>SUM('[1]Payments 2015-16'!$BC$271)</f>
        <v>329.16</v>
      </c>
      <c r="H51" s="8">
        <f t="shared" si="0"/>
        <v>670.8399999999999</v>
      </c>
      <c r="I51" s="12"/>
      <c r="J51" s="8">
        <v>26847</v>
      </c>
    </row>
    <row r="52" spans="1:10" ht="15">
      <c r="A52" s="3"/>
      <c r="B52" s="4" t="s">
        <v>46</v>
      </c>
      <c r="C52" s="5"/>
      <c r="D52" s="6">
        <v>15000</v>
      </c>
      <c r="E52" s="6"/>
      <c r="H52" s="8">
        <f t="shared" si="0"/>
        <v>15000</v>
      </c>
      <c r="I52" s="12"/>
      <c r="J52" s="8">
        <v>103201.87</v>
      </c>
    </row>
    <row r="53" spans="1:9" ht="15">
      <c r="A53" s="3"/>
      <c r="B53" s="4"/>
      <c r="C53" s="5"/>
      <c r="D53" s="6"/>
      <c r="E53" s="6">
        <f>SUM(D47:D52)</f>
        <v>100000</v>
      </c>
      <c r="G53" s="10">
        <f>SUM(F47:F52)</f>
        <v>55798.08</v>
      </c>
      <c r="I53" s="11">
        <f>SUM(H47:H52)</f>
        <v>44201.92</v>
      </c>
    </row>
    <row r="54" spans="1:10" ht="15">
      <c r="A54" s="3" t="s">
        <v>47</v>
      </c>
      <c r="B54" s="4" t="s">
        <v>48</v>
      </c>
      <c r="C54" s="5"/>
      <c r="D54" s="6">
        <v>30000</v>
      </c>
      <c r="E54" s="6"/>
      <c r="F54" s="8">
        <f>'[1]Payments 2015-16'!$BE$241</f>
        <v>6395.55</v>
      </c>
      <c r="H54" s="8">
        <f t="shared" si="0"/>
        <v>23604.45</v>
      </c>
      <c r="I54" s="12"/>
      <c r="J54" s="8">
        <v>33837</v>
      </c>
    </row>
    <row r="55" spans="1:9" ht="15">
      <c r="A55" s="3"/>
      <c r="B55" s="4" t="s">
        <v>66</v>
      </c>
      <c r="C55" s="5"/>
      <c r="D55" s="6">
        <v>9000</v>
      </c>
      <c r="E55" s="6"/>
      <c r="F55" s="8">
        <f>SUM('[1]Payments 2015-16'!$BF$271)</f>
        <v>4617.12</v>
      </c>
      <c r="H55" s="8">
        <f t="shared" si="0"/>
        <v>4382.88</v>
      </c>
      <c r="I55" s="12"/>
    </row>
    <row r="56" spans="1:9" ht="15">
      <c r="A56" s="3"/>
      <c r="B56" s="4"/>
      <c r="C56" s="5"/>
      <c r="D56" s="6"/>
      <c r="E56" s="6">
        <f>SUM(D54:D55)</f>
        <v>39000</v>
      </c>
      <c r="G56" s="10">
        <f>SUM(F54:F55)</f>
        <v>11012.67</v>
      </c>
      <c r="I56" s="11">
        <f>SUM(H54:H55)</f>
        <v>27987.33</v>
      </c>
    </row>
    <row r="57" spans="1:9" ht="15">
      <c r="A57" s="3" t="s">
        <v>49</v>
      </c>
      <c r="B57" s="4"/>
      <c r="C57" s="5"/>
      <c r="D57" s="6"/>
      <c r="E57" s="6">
        <f>SUM(E28:E56)</f>
        <v>521210</v>
      </c>
      <c r="F57" s="16" t="s">
        <v>57</v>
      </c>
      <c r="G57" s="10">
        <f>SUM(G28:G56)</f>
        <v>202392.40000000005</v>
      </c>
      <c r="I57" s="11">
        <f>SUM(E57-G57)</f>
        <v>318817.6</v>
      </c>
    </row>
    <row r="58" spans="1:5" ht="15">
      <c r="A58" s="3"/>
      <c r="B58" s="4"/>
      <c r="C58" s="5"/>
      <c r="D58" s="6"/>
      <c r="E58" s="6"/>
    </row>
    <row r="59" spans="1:5" ht="15">
      <c r="A59" s="3"/>
      <c r="B59" s="4"/>
      <c r="C59" s="5"/>
      <c r="D59" s="6"/>
      <c r="E59" s="6"/>
    </row>
    <row r="60" spans="1:5" ht="15">
      <c r="A60" s="3" t="s">
        <v>54</v>
      </c>
      <c r="B60" s="4"/>
      <c r="C60" s="5"/>
      <c r="D60" s="6"/>
      <c r="E60" s="6"/>
    </row>
    <row r="61" spans="1:6" ht="15">
      <c r="A61" s="3"/>
      <c r="B61" s="4" t="s">
        <v>50</v>
      </c>
      <c r="C61" s="5"/>
      <c r="D61" s="6">
        <v>349490.4</v>
      </c>
      <c r="E61" s="6"/>
      <c r="F61" s="8">
        <v>349490.4</v>
      </c>
    </row>
    <row r="62" spans="1:6" ht="15">
      <c r="A62" s="3"/>
      <c r="B62" s="4" t="s">
        <v>51</v>
      </c>
      <c r="C62" s="5"/>
      <c r="D62" s="6">
        <v>33404</v>
      </c>
      <c r="E62" s="6"/>
      <c r="F62" s="8">
        <v>33404.26</v>
      </c>
    </row>
    <row r="63" spans="1:6" ht="15">
      <c r="A63" s="3"/>
      <c r="B63" s="4" t="s">
        <v>47</v>
      </c>
      <c r="C63" s="5"/>
      <c r="D63" s="6">
        <v>11000</v>
      </c>
      <c r="E63" s="6"/>
      <c r="F63" s="8">
        <f>SUM('[1]Receipts 2015-16'!$F$59)</f>
        <v>880.89</v>
      </c>
    </row>
    <row r="64" spans="1:6" ht="15">
      <c r="A64" s="3"/>
      <c r="B64" s="4" t="s">
        <v>70</v>
      </c>
      <c r="C64" s="5"/>
      <c r="D64" s="6"/>
      <c r="E64" s="6"/>
      <c r="F64" s="8">
        <v>200</v>
      </c>
    </row>
    <row r="65" spans="1:6" ht="15">
      <c r="A65" s="3"/>
      <c r="B65" s="4" t="s">
        <v>71</v>
      </c>
      <c r="C65" s="5"/>
      <c r="D65" s="6"/>
      <c r="E65" s="6"/>
      <c r="F65" s="8">
        <v>300</v>
      </c>
    </row>
    <row r="66" spans="1:6" ht="15">
      <c r="A66" s="3"/>
      <c r="B66" s="4" t="s">
        <v>72</v>
      </c>
      <c r="C66" s="5"/>
      <c r="D66" s="6"/>
      <c r="E66" s="6"/>
      <c r="F66" s="8">
        <v>250</v>
      </c>
    </row>
    <row r="67" spans="1:6" ht="15">
      <c r="A67" s="3"/>
      <c r="B67" s="4" t="s">
        <v>76</v>
      </c>
      <c r="C67" s="5"/>
      <c r="D67" s="6"/>
      <c r="E67" s="6"/>
      <c r="F67" s="8">
        <v>510</v>
      </c>
    </row>
    <row r="68" spans="1:6" ht="15">
      <c r="A68" s="3"/>
      <c r="B68" s="4" t="s">
        <v>77</v>
      </c>
      <c r="C68" s="5"/>
      <c r="D68" s="6"/>
      <c r="E68" s="6"/>
      <c r="F68" s="8">
        <v>10000</v>
      </c>
    </row>
    <row r="69" spans="1:6" ht="15">
      <c r="A69" s="3"/>
      <c r="B69" s="4" t="s">
        <v>80</v>
      </c>
      <c r="C69" s="5"/>
      <c r="D69" s="6"/>
      <c r="E69" s="6"/>
      <c r="F69" s="8">
        <v>78</v>
      </c>
    </row>
    <row r="70" spans="1:6" ht="15">
      <c r="A70" s="3"/>
      <c r="B70" s="4" t="s">
        <v>81</v>
      </c>
      <c r="C70" s="5"/>
      <c r="D70" s="6"/>
      <c r="E70" s="6"/>
      <c r="F70" s="8">
        <v>1200</v>
      </c>
    </row>
    <row r="71" spans="1:7" ht="15">
      <c r="A71" s="3"/>
      <c r="B71" s="4"/>
      <c r="C71" s="5"/>
      <c r="D71" s="6"/>
      <c r="E71" s="6"/>
      <c r="F71" s="20" t="s">
        <v>68</v>
      </c>
      <c r="G71" s="11">
        <f>SUM(F61:F70)</f>
        <v>396313.55000000005</v>
      </c>
    </row>
    <row r="72" spans="1:5" ht="15">
      <c r="A72" s="3" t="s">
        <v>67</v>
      </c>
      <c r="B72" s="4"/>
      <c r="C72" s="5"/>
      <c r="D72" s="6">
        <v>127316</v>
      </c>
      <c r="E72" s="6"/>
    </row>
    <row r="73" spans="1:5" ht="15">
      <c r="A73" s="3"/>
      <c r="B73" s="4"/>
      <c r="C73" s="5"/>
      <c r="D73" s="6"/>
      <c r="E73" s="6">
        <f>SUM(D61:D72)</f>
        <v>521210.4</v>
      </c>
    </row>
    <row r="74" spans="1:5" ht="15">
      <c r="A74" s="3"/>
      <c r="B74" s="4"/>
      <c r="C74" s="5"/>
      <c r="D74" s="6"/>
      <c r="E74" s="6"/>
    </row>
    <row r="75" spans="1:8" ht="15">
      <c r="A75" s="12" t="s">
        <v>86</v>
      </c>
      <c r="B75" s="13"/>
      <c r="C75" s="13"/>
      <c r="D75" s="13"/>
      <c r="E75" s="13"/>
      <c r="F75" s="11"/>
      <c r="G75" s="11"/>
      <c r="H75" s="12"/>
    </row>
    <row r="76" spans="1:8" ht="15">
      <c r="A76" s="12"/>
      <c r="B76" s="12"/>
      <c r="C76" s="12"/>
      <c r="D76" s="12"/>
      <c r="E76" s="12"/>
      <c r="F76" s="11"/>
      <c r="G76" s="11"/>
      <c r="H76" s="12"/>
    </row>
    <row r="77" spans="1:8" ht="15">
      <c r="A77" s="12" t="s">
        <v>55</v>
      </c>
      <c r="B77" s="12"/>
      <c r="C77" s="12"/>
      <c r="D77" s="12"/>
      <c r="E77" s="12"/>
      <c r="F77" s="11"/>
      <c r="G77" s="11">
        <v>337663.08</v>
      </c>
      <c r="H77" s="11"/>
    </row>
    <row r="78" spans="1:8" ht="15">
      <c r="A78" s="12" t="s">
        <v>75</v>
      </c>
      <c r="B78" s="12"/>
      <c r="C78" s="12"/>
      <c r="D78" s="12"/>
      <c r="E78" s="12"/>
      <c r="F78" s="11"/>
      <c r="G78" s="11">
        <v>151750</v>
      </c>
      <c r="H78" s="12"/>
    </row>
    <row r="79" spans="1:8" ht="15">
      <c r="A79" s="12" t="s">
        <v>56</v>
      </c>
      <c r="B79" s="12"/>
      <c r="C79" s="12"/>
      <c r="D79" s="12"/>
      <c r="E79" s="12"/>
      <c r="F79" s="23" t="s">
        <v>69</v>
      </c>
      <c r="G79" s="11">
        <v>403782</v>
      </c>
      <c r="H79" s="12"/>
    </row>
    <row r="81" spans="1:10" s="17" customFormat="1" ht="12.75">
      <c r="A81" s="17" t="s">
        <v>79</v>
      </c>
      <c r="F81" s="18"/>
      <c r="G81" s="18"/>
      <c r="J81" s="19"/>
    </row>
    <row r="82" spans="6:10" s="17" customFormat="1" ht="12.75">
      <c r="F82" s="18"/>
      <c r="G82" s="18"/>
      <c r="I82" s="17" t="s">
        <v>73</v>
      </c>
      <c r="J82" s="19"/>
    </row>
    <row r="83" spans="1:10" s="21" customFormat="1" ht="12">
      <c r="A83" s="21" t="s">
        <v>84</v>
      </c>
      <c r="F83" s="22"/>
      <c r="G83" s="22"/>
      <c r="J83" s="22"/>
    </row>
    <row r="84" spans="6:10" s="14" customFormat="1" ht="12">
      <c r="F84" s="15"/>
      <c r="G84" s="15"/>
      <c r="H84" s="21" t="s">
        <v>74</v>
      </c>
      <c r="I84" s="21"/>
      <c r="J84" s="15"/>
    </row>
    <row r="85" spans="1:10" s="24" customFormat="1" ht="12">
      <c r="A85" s="24" t="s">
        <v>78</v>
      </c>
      <c r="F85" s="25"/>
      <c r="G85" s="25"/>
      <c r="J85" s="25"/>
    </row>
    <row r="86" spans="7:10" s="14" customFormat="1" ht="12">
      <c r="G86" s="24" t="s">
        <v>83</v>
      </c>
      <c r="I86" s="15"/>
      <c r="J86" s="15"/>
    </row>
  </sheetData>
  <sheetProtection/>
  <printOptions gridLines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  <headerFooter>
    <oddHeader>&amp;C&amp;F&amp;RPage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Allerdale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Atherton, Judith</dc:creator>
  <cp:keywords/>
  <dc:description/>
  <cp:lastModifiedBy>Atherton, Judith</cp:lastModifiedBy>
  <cp:lastPrinted>2015-11-10T11:08:07Z</cp:lastPrinted>
  <dcterms:created xsi:type="dcterms:W3CDTF">2014-05-08T12:00:40Z</dcterms:created>
  <dcterms:modified xsi:type="dcterms:W3CDTF">2015-12-14T14:26:09Z</dcterms:modified>
  <cp:category/>
  <cp:version/>
  <cp:contentType/>
  <cp:contentStatus/>
</cp:coreProperties>
</file>